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<sst xmlns="http://schemas.openxmlformats.org/spreadsheetml/2006/main" count="461" uniqueCount="305">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</sst>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25" xfId="0" applyFont="1" applyFill="1" applyBorder="1" applyAlignment="1">
      <alignment horizontal="left" vertical="top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zoomScalePageLayoutView="0" workbookViewId="0" topLeftCell="A7">
      <selection activeCell="C33" sqref="C33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5" t="s">
        <v>291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11" t="s">
        <v>304</v>
      </c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278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279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&amp;LPROW_413_312/12/03/EPO&amp;RStrona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225</v>
      </c>
      <c r="C3" s="494"/>
      <c r="D3" s="494"/>
      <c r="E3" s="494"/>
      <c r="F3" s="494"/>
      <c r="G3" s="494"/>
      <c r="H3" s="495"/>
      <c r="I3" s="580" t="s">
        <v>187</v>
      </c>
      <c r="J3" s="581"/>
      <c r="K3" s="582"/>
      <c r="L3" s="580" t="s">
        <v>188</v>
      </c>
      <c r="M3" s="504"/>
      <c r="N3" s="505"/>
      <c r="O3" s="109"/>
    </row>
    <row r="4" spans="1:15" ht="12.75">
      <c r="A4" s="109"/>
      <c r="B4" s="561" t="s">
        <v>229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589"/>
      <c r="C5" s="590"/>
      <c r="D5" s="590"/>
      <c r="E5" s="590"/>
      <c r="F5" s="590"/>
      <c r="G5" s="590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91">
        <v>0</v>
      </c>
      <c r="J7" s="594"/>
      <c r="K7" s="595"/>
      <c r="L7" s="596">
        <f>IF(I11&gt;0,I7/$I$11,0)</f>
        <v>0</v>
      </c>
      <c r="M7" s="597"/>
      <c r="N7" s="598"/>
      <c r="O7" s="109"/>
    </row>
    <row r="8" spans="1:15" ht="29.25" customHeight="1">
      <c r="A8" s="109"/>
      <c r="B8" s="81"/>
      <c r="C8" s="607" t="s">
        <v>265</v>
      </c>
      <c r="D8" s="608"/>
      <c r="E8" s="608"/>
      <c r="F8" s="608"/>
      <c r="G8" s="609"/>
      <c r="H8" s="610"/>
      <c r="I8" s="591">
        <v>0</v>
      </c>
      <c r="J8" s="592"/>
      <c r="K8" s="593"/>
      <c r="L8" s="596">
        <f>IF(I11&gt;0,I8/$I$11,0)</f>
        <v>0</v>
      </c>
      <c r="M8" s="597"/>
      <c r="N8" s="598"/>
      <c r="O8" s="109"/>
    </row>
    <row r="9" spans="1:15" ht="55.5" customHeight="1">
      <c r="A9" s="109"/>
      <c r="B9" s="81"/>
      <c r="C9" s="607" t="s">
        <v>266</v>
      </c>
      <c r="D9" s="608"/>
      <c r="E9" s="608"/>
      <c r="F9" s="608"/>
      <c r="G9" s="609"/>
      <c r="H9" s="611"/>
      <c r="I9" s="591">
        <v>0</v>
      </c>
      <c r="J9" s="592"/>
      <c r="K9" s="593"/>
      <c r="L9" s="596">
        <f>IF(I11&gt;0,I9/$I$11,0)</f>
        <v>0</v>
      </c>
      <c r="M9" s="597"/>
      <c r="N9" s="598"/>
      <c r="O9" s="109"/>
    </row>
    <row r="10" spans="1:15" ht="32.25" customHeight="1">
      <c r="A10" s="109"/>
      <c r="B10" s="599" t="s">
        <v>125</v>
      </c>
      <c r="C10" s="343"/>
      <c r="D10" s="343"/>
      <c r="E10" s="343"/>
      <c r="F10" s="343"/>
      <c r="G10" s="343"/>
      <c r="H10" s="65"/>
      <c r="I10" s="604">
        <f>'Sekcja C7.2 i C7.3'!N31</f>
        <v>0</v>
      </c>
      <c r="J10" s="605"/>
      <c r="K10" s="606"/>
      <c r="L10" s="596">
        <f>IF(I11&gt;0,I10/$I$11,0)</f>
        <v>0</v>
      </c>
      <c r="M10" s="597"/>
      <c r="N10" s="598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600">
        <f>SUM(I4:K10)</f>
        <v>0</v>
      </c>
      <c r="J11" s="601"/>
      <c r="K11" s="602"/>
      <c r="L11" s="603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2013</v>
      </c>
      <c r="O7" s="679">
        <f>'Sekcja C5'!Y5</f>
        <v>2014</v>
      </c>
      <c r="P7" s="679">
        <f>'Sekcja C5'!Z5</f>
        <v>2015</v>
      </c>
      <c r="Q7" s="679">
        <f>'Sekcja C5'!AA5</f>
        <v>2016</v>
      </c>
      <c r="R7" s="679">
        <f>'Sekcja C5'!AB5</f>
        <v>2017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3"/>
      <c r="R12" s="344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2013</v>
      </c>
      <c r="J14" s="643"/>
      <c r="K14" s="642">
        <f>O7</f>
        <v>2014</v>
      </c>
      <c r="L14" s="643"/>
      <c r="M14" s="683">
        <f>P7</f>
        <v>2015</v>
      </c>
      <c r="N14" s="684"/>
      <c r="O14" s="642">
        <f>Q7</f>
        <v>2016</v>
      </c>
      <c r="P14" s="643"/>
      <c r="Q14" s="642">
        <f>R7</f>
        <v>2017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206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2013</v>
      </c>
      <c r="H34" s="654"/>
      <c r="I34" s="653">
        <f>O7</f>
        <v>2014</v>
      </c>
      <c r="J34" s="654"/>
      <c r="K34" s="653">
        <f>P7</f>
        <v>2015</v>
      </c>
      <c r="L34" s="654"/>
      <c r="M34" s="642">
        <f>Q7</f>
        <v>2016</v>
      </c>
      <c r="N34" s="643"/>
      <c r="O34" s="642">
        <f>R7</f>
        <v>2017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&amp;LPROW_413_312/12/03/EPO&amp;RStrona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3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4"/>
      <c r="S5" s="735"/>
      <c r="T5" s="735"/>
      <c r="U5" s="735"/>
      <c r="V5" s="735"/>
      <c r="W5" s="735"/>
      <c r="X5" s="736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7"/>
      <c r="S6" s="738"/>
      <c r="T6" s="738"/>
      <c r="U6" s="738"/>
      <c r="V6" s="738"/>
      <c r="W6" s="738"/>
      <c r="X6" s="739"/>
      <c r="Y6" s="110"/>
      <c r="Z6" s="1"/>
    </row>
    <row r="7" spans="1:26" ht="37.5" customHeight="1">
      <c r="A7" s="110"/>
      <c r="B7" s="713" t="s">
        <v>199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218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42">
        <f>MAX(R5:X7)</f>
        <v>0</v>
      </c>
      <c r="S8" s="743"/>
      <c r="T8" s="743"/>
      <c r="U8" s="743"/>
      <c r="V8" s="743"/>
      <c r="W8" s="743"/>
      <c r="X8" s="744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0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41"/>
      <c r="S11" s="741"/>
      <c r="T11" s="741"/>
      <c r="U11" s="741"/>
      <c r="V11" s="741"/>
      <c r="W11" s="741"/>
      <c r="X11" s="741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210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2">
        <f>R10+R8</f>
        <v>0</v>
      </c>
      <c r="S13" s="743"/>
      <c r="T13" s="743"/>
      <c r="U13" s="743"/>
      <c r="V13" s="743"/>
      <c r="W13" s="743"/>
      <c r="X13" s="744"/>
      <c r="Y13" s="110"/>
      <c r="Z13" s="1"/>
    </row>
    <row r="14" spans="1:26" ht="36.75" customHeight="1">
      <c r="A14" s="110"/>
      <c r="B14" s="306" t="s">
        <v>252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718" t="s">
        <v>251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268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&amp;LPROW_413_312/12/03/EPO&amp;RStrona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254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189</v>
      </c>
      <c r="P6" s="747"/>
      <c r="Q6" s="747"/>
      <c r="R6" s="747"/>
      <c r="S6" s="747"/>
      <c r="T6" s="747" t="s">
        <v>190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10"/>
    </row>
    <row r="12" spans="1:25" ht="18" customHeight="1">
      <c r="A12" s="110"/>
      <c r="B12" s="759" t="s">
        <v>253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10"/>
    </row>
    <row r="14" spans="1:25" ht="19.5" customHeight="1">
      <c r="A14" s="110"/>
      <c r="B14" s="749" t="s">
        <v>170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171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&amp;LPROW_413_312/12/03/EPO&amp;RStrona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248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247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260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269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270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233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234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272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297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271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&amp;LPROW_413_312/12/03/EPO&amp;RStrona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204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0" t="s">
        <v>55</v>
      </c>
      <c r="E4" s="281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>
        <v>0</v>
      </c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>
        <v>0</v>
      </c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>
        <v>0</v>
      </c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255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303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193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302</v>
      </c>
      <c r="B15" s="285" t="s">
        <v>9</v>
      </c>
      <c r="C15" s="287"/>
      <c r="D15" s="789">
        <v>1</v>
      </c>
      <c r="E15" s="790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85" t="s">
        <v>102</v>
      </c>
      <c r="B16" s="504"/>
      <c r="C16" s="504"/>
      <c r="D16" s="504"/>
      <c r="E16" s="505"/>
      <c r="F16" s="786">
        <f>D14*D15+F14*F15+G14*G15+H14*H15+I14*I15+J14*J15</f>
        <v>0</v>
      </c>
      <c r="G16" s="787"/>
      <c r="H16" s="788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267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226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299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113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300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292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104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&amp;LPROW_413_312/12/03/EPO&amp;RStrona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1">
        <f>P3-1</f>
        <v>2011</v>
      </c>
      <c r="N3" s="810"/>
      <c r="O3" s="810"/>
      <c r="P3" s="812">
        <v>2012</v>
      </c>
      <c r="Q3" s="813"/>
      <c r="R3" s="814"/>
      <c r="S3" s="807">
        <f>P3+1</f>
        <v>2013</v>
      </c>
      <c r="T3" s="808"/>
      <c r="U3" s="809"/>
      <c r="V3" s="807">
        <f>S3+1</f>
        <v>2014</v>
      </c>
      <c r="W3" s="808"/>
      <c r="X3" s="809"/>
      <c r="Y3" s="807">
        <f>V3+1</f>
        <v>2015</v>
      </c>
      <c r="Z3" s="808"/>
      <c r="AA3" s="809"/>
      <c r="AB3" s="807">
        <f>Y3+1</f>
        <v>2016</v>
      </c>
      <c r="AC3" s="808"/>
      <c r="AD3" s="809"/>
      <c r="AE3" s="807">
        <f>AB3+1</f>
        <v>2017</v>
      </c>
      <c r="AF3" s="808"/>
      <c r="AG3" s="809"/>
      <c r="AH3" s="110"/>
    </row>
    <row r="4" spans="1:34" ht="21.75" customHeight="1">
      <c r="A4" s="110"/>
      <c r="B4" s="346" t="s">
        <v>30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6" t="s">
        <v>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110"/>
    </row>
    <row r="13" spans="1:34" ht="19.5" customHeight="1">
      <c r="A13" s="110"/>
      <c r="B13" s="759" t="s">
        <v>211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110"/>
    </row>
    <row r="15" spans="1:34" ht="19.5" customHeight="1">
      <c r="A15" s="110"/>
      <c r="B15" s="759" t="s">
        <v>212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110"/>
    </row>
    <row r="17" spans="1:34" ht="19.5" customHeight="1">
      <c r="A17" s="110"/>
      <c r="B17" s="759" t="s">
        <v>214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110"/>
    </row>
    <row r="19" spans="1:34" ht="19.5" customHeight="1">
      <c r="A19" s="110"/>
      <c r="B19" s="759" t="s">
        <v>215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110"/>
    </row>
    <row r="20" spans="1:34" ht="19.5" customHeight="1">
      <c r="A20" s="110"/>
      <c r="B20" s="759" t="s">
        <v>216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110"/>
    </row>
    <row r="21" spans="1:34" ht="18.75" customHeight="1">
      <c r="A21" s="110"/>
      <c r="B21" s="759" t="s">
        <v>217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110"/>
    </row>
    <row r="23" spans="1:34" ht="24" customHeight="1">
      <c r="A23" s="110"/>
      <c r="B23" s="759" t="s">
        <v>219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110"/>
    </row>
    <row r="24" spans="1:34" ht="24.75" customHeight="1">
      <c r="A24" s="110"/>
      <c r="B24" s="759" t="s">
        <v>220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110"/>
    </row>
    <row r="25" spans="1:34" ht="18.75" customHeight="1">
      <c r="A25" s="110"/>
      <c r="B25" s="759" t="s">
        <v>221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110"/>
    </row>
    <row r="26" spans="1:34" ht="19.5" customHeight="1">
      <c r="A26" s="110"/>
      <c r="B26" s="759" t="s">
        <v>222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110"/>
    </row>
    <row r="27" spans="1:34" ht="20.25" customHeight="1">
      <c r="A27" s="110"/>
      <c r="B27" s="804" t="s">
        <v>236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6" t="s">
        <v>40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213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3"/>
      <c r="Q37" s="793"/>
      <c r="R37" s="793"/>
      <c r="S37" s="793"/>
      <c r="T37" s="793"/>
      <c r="U37" s="793"/>
      <c r="V37" s="796"/>
      <c r="W37" s="797"/>
      <c r="X37" s="798"/>
      <c r="Y37" s="796"/>
      <c r="Z37" s="797"/>
      <c r="AA37" s="798"/>
      <c r="AB37" s="793"/>
      <c r="AC37" s="793"/>
      <c r="AD37" s="793"/>
      <c r="AE37" s="793"/>
      <c r="AF37" s="793"/>
      <c r="AG37" s="793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3"/>
      <c r="N39" s="793"/>
      <c r="O39" s="793"/>
      <c r="P39" s="800">
        <f>M41</f>
        <v>0</v>
      </c>
      <c r="Q39" s="800"/>
      <c r="R39" s="800"/>
      <c r="S39" s="800">
        <f>P41</f>
        <v>0</v>
      </c>
      <c r="T39" s="800"/>
      <c r="U39" s="800"/>
      <c r="V39" s="801">
        <f>S41</f>
        <v>0</v>
      </c>
      <c r="W39" s="802"/>
      <c r="X39" s="803"/>
      <c r="Y39" s="801">
        <f>V41</f>
        <v>0</v>
      </c>
      <c r="Z39" s="802"/>
      <c r="AA39" s="803"/>
      <c r="AB39" s="800">
        <f>Y41</f>
        <v>0</v>
      </c>
      <c r="AC39" s="800"/>
      <c r="AD39" s="800"/>
      <c r="AE39" s="800">
        <f>AB41</f>
        <v>0</v>
      </c>
      <c r="AF39" s="800"/>
      <c r="AG39" s="800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3"/>
      <c r="N40" s="793"/>
      <c r="O40" s="793"/>
      <c r="P40" s="793"/>
      <c r="Q40" s="793"/>
      <c r="R40" s="793"/>
      <c r="S40" s="793"/>
      <c r="T40" s="793"/>
      <c r="U40" s="793"/>
      <c r="V40" s="796"/>
      <c r="W40" s="797"/>
      <c r="X40" s="798"/>
      <c r="Y40" s="796"/>
      <c r="Z40" s="797"/>
      <c r="AA40" s="798"/>
      <c r="AB40" s="793"/>
      <c r="AC40" s="793"/>
      <c r="AD40" s="793"/>
      <c r="AE40" s="793"/>
      <c r="AF40" s="793"/>
      <c r="AG40" s="793"/>
      <c r="AH40" s="110"/>
    </row>
    <row r="41" spans="1:34" ht="21" customHeight="1">
      <c r="A41" s="110"/>
      <c r="B41" s="346" t="s">
        <v>52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8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1"/>
      <c r="J43" s="791"/>
      <c r="K43" s="791"/>
      <c r="L43" s="791"/>
      <c r="M43" s="79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2"/>
      <c r="N46" s="2"/>
      <c r="O46" s="2"/>
      <c r="P46" s="2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2"/>
      <c r="AF46" s="2"/>
      <c r="AG46" s="2"/>
      <c r="AH46" s="110"/>
    </row>
    <row r="47" spans="1:34" ht="12.75">
      <c r="A47" s="110"/>
      <c r="B47" s="799" t="s">
        <v>53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2"/>
      <c r="N47" s="2"/>
      <c r="O47" s="2"/>
      <c r="P47" s="2"/>
      <c r="Q47" s="799" t="s">
        <v>54</v>
      </c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&amp;LPROW_413_312/12/03/EPO&amp;RStrona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249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245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246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269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275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272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301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276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277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261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262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263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269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270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272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297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274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S41" sqref="S40:T41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5" t="s">
        <v>122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 t="s">
        <v>5</v>
      </c>
      <c r="R4" s="345"/>
      <c r="S4" s="345"/>
      <c r="T4" s="346" t="s">
        <v>159</v>
      </c>
      <c r="U4" s="347"/>
      <c r="V4" s="347"/>
      <c r="W4" s="347"/>
      <c r="X4" s="348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f>T14-1</f>
        <v>2011</v>
      </c>
      <c r="P14" s="373"/>
      <c r="Q14" s="373"/>
      <c r="R14" s="373"/>
      <c r="S14" s="373"/>
      <c r="T14" s="362">
        <v>2012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59" t="s">
        <v>165</v>
      </c>
      <c r="H15" s="359"/>
      <c r="I15" s="359"/>
      <c r="J15" s="359"/>
      <c r="K15" s="359"/>
      <c r="L15" s="359"/>
      <c r="M15" s="359"/>
      <c r="N15" s="359"/>
      <c r="O15" s="335"/>
      <c r="P15" s="338"/>
      <c r="Q15" s="338"/>
      <c r="R15" s="338"/>
      <c r="S15" s="339"/>
      <c r="T15" s="335"/>
      <c r="U15" s="338"/>
      <c r="V15" s="338"/>
      <c r="W15" s="338"/>
      <c r="X15" s="339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59" t="s">
        <v>7</v>
      </c>
      <c r="H16" s="359"/>
      <c r="I16" s="359"/>
      <c r="J16" s="359"/>
      <c r="K16" s="359"/>
      <c r="L16" s="359"/>
      <c r="M16" s="359"/>
      <c r="N16" s="3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12.75">
      <c r="A17" s="110"/>
      <c r="B17" s="382"/>
      <c r="C17" s="383"/>
      <c r="D17" s="383"/>
      <c r="E17" s="383"/>
      <c r="F17" s="384"/>
      <c r="G17" s="359" t="s">
        <v>8</v>
      </c>
      <c r="H17" s="359"/>
      <c r="I17" s="359"/>
      <c r="J17" s="359"/>
      <c r="K17" s="359"/>
      <c r="L17" s="359"/>
      <c r="M17" s="359"/>
      <c r="N17" s="359"/>
      <c r="O17" s="349">
        <f>O15+O16</f>
        <v>0</v>
      </c>
      <c r="P17" s="349"/>
      <c r="Q17" s="349"/>
      <c r="R17" s="349"/>
      <c r="S17" s="349"/>
      <c r="T17" s="349">
        <f>T15+T16</f>
        <v>0</v>
      </c>
      <c r="U17" s="349"/>
      <c r="V17" s="349"/>
      <c r="W17" s="349"/>
      <c r="X17" s="349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0"/>
      <c r="I18" s="350"/>
      <c r="J18" s="350"/>
      <c r="K18" s="350"/>
      <c r="L18" s="350"/>
      <c r="M18" s="350"/>
      <c r="N18" s="351"/>
      <c r="O18" s="349">
        <f>SUM(O19,O20,O21,O22,O23,O24,O25,O26,O27,O28,O29)</f>
        <v>0</v>
      </c>
      <c r="P18" s="349"/>
      <c r="Q18" s="349"/>
      <c r="R18" s="349"/>
      <c r="S18" s="349"/>
      <c r="T18" s="349">
        <f>SUM(T19,T20,T21,T22,T23,T24,T25,T26,T27,T28,T29)</f>
        <v>0</v>
      </c>
      <c r="U18" s="349"/>
      <c r="V18" s="349"/>
      <c r="W18" s="349"/>
      <c r="X18" s="349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5"/>
      <c r="P19" s="338"/>
      <c r="Q19" s="338"/>
      <c r="R19" s="338"/>
      <c r="S19" s="339"/>
      <c r="T19" s="335"/>
      <c r="U19" s="338"/>
      <c r="V19" s="338"/>
      <c r="W19" s="338"/>
      <c r="X19" s="339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289</v>
      </c>
      <c r="H20" s="360"/>
      <c r="I20" s="360"/>
      <c r="J20" s="360"/>
      <c r="K20" s="360"/>
      <c r="L20" s="360"/>
      <c r="M20" s="360"/>
      <c r="N20" s="3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280</v>
      </c>
      <c r="H21" s="343"/>
      <c r="I21" s="343"/>
      <c r="J21" s="343"/>
      <c r="K21" s="343"/>
      <c r="L21" s="343"/>
      <c r="M21" s="343"/>
      <c r="N21" s="344"/>
      <c r="O21" s="335"/>
      <c r="P21" s="338"/>
      <c r="Q21" s="338"/>
      <c r="R21" s="338"/>
      <c r="S21" s="339"/>
      <c r="T21" s="335"/>
      <c r="U21" s="338"/>
      <c r="V21" s="338"/>
      <c r="W21" s="338"/>
      <c r="X21" s="339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281</v>
      </c>
      <c r="H22" s="327"/>
      <c r="I22" s="327"/>
      <c r="J22" s="327"/>
      <c r="K22" s="327"/>
      <c r="L22" s="327"/>
      <c r="M22" s="327"/>
      <c r="N22" s="328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282</v>
      </c>
      <c r="H23" s="331"/>
      <c r="I23" s="331"/>
      <c r="J23" s="331"/>
      <c r="K23" s="331"/>
      <c r="L23" s="331"/>
      <c r="M23" s="331"/>
      <c r="N23" s="332"/>
      <c r="O23" s="335"/>
      <c r="P23" s="338"/>
      <c r="Q23" s="338"/>
      <c r="R23" s="338"/>
      <c r="S23" s="339"/>
      <c r="T23" s="335"/>
      <c r="U23" s="338"/>
      <c r="V23" s="338"/>
      <c r="W23" s="338"/>
      <c r="X23" s="339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284</v>
      </c>
      <c r="H24" s="333"/>
      <c r="I24" s="333"/>
      <c r="J24" s="333"/>
      <c r="K24" s="333"/>
      <c r="L24" s="333"/>
      <c r="M24" s="333"/>
      <c r="N24" s="334"/>
      <c r="O24" s="335"/>
      <c r="P24" s="336"/>
      <c r="Q24" s="336"/>
      <c r="R24" s="336"/>
      <c r="S24" s="337"/>
      <c r="T24" s="335"/>
      <c r="U24" s="336"/>
      <c r="V24" s="336"/>
      <c r="W24" s="336"/>
      <c r="X24" s="337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285</v>
      </c>
      <c r="H25" s="331"/>
      <c r="I25" s="331"/>
      <c r="J25" s="331"/>
      <c r="K25" s="331"/>
      <c r="L25" s="331"/>
      <c r="M25" s="331"/>
      <c r="N25" s="332"/>
      <c r="O25" s="335"/>
      <c r="P25" s="338"/>
      <c r="Q25" s="338"/>
      <c r="R25" s="338"/>
      <c r="S25" s="339"/>
      <c r="T25" s="335"/>
      <c r="U25" s="338"/>
      <c r="V25" s="338"/>
      <c r="W25" s="338"/>
      <c r="X25" s="339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286</v>
      </c>
      <c r="H26" s="331"/>
      <c r="I26" s="331"/>
      <c r="J26" s="331"/>
      <c r="K26" s="331"/>
      <c r="L26" s="331"/>
      <c r="M26" s="331"/>
      <c r="N26" s="332"/>
      <c r="O26" s="335"/>
      <c r="P26" s="338"/>
      <c r="Q26" s="338"/>
      <c r="R26" s="338"/>
      <c r="S26" s="339"/>
      <c r="T26" s="335"/>
      <c r="U26" s="338"/>
      <c r="V26" s="338"/>
      <c r="W26" s="338"/>
      <c r="X26" s="339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287</v>
      </c>
      <c r="H27" s="333"/>
      <c r="I27" s="333"/>
      <c r="J27" s="333"/>
      <c r="K27" s="333"/>
      <c r="L27" s="333"/>
      <c r="M27" s="333"/>
      <c r="N27" s="334"/>
      <c r="O27" s="335"/>
      <c r="P27" s="336"/>
      <c r="Q27" s="336"/>
      <c r="R27" s="336"/>
      <c r="S27" s="337"/>
      <c r="T27" s="335"/>
      <c r="U27" s="336"/>
      <c r="V27" s="336"/>
      <c r="W27" s="336"/>
      <c r="X27" s="337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288</v>
      </c>
      <c r="H28" s="333"/>
      <c r="I28" s="333"/>
      <c r="J28" s="333"/>
      <c r="K28" s="333"/>
      <c r="L28" s="333"/>
      <c r="M28" s="333"/>
      <c r="N28" s="334"/>
      <c r="O28" s="335"/>
      <c r="P28" s="336"/>
      <c r="Q28" s="336"/>
      <c r="R28" s="336"/>
      <c r="S28" s="337"/>
      <c r="T28" s="335"/>
      <c r="U28" s="336"/>
      <c r="V28" s="336"/>
      <c r="W28" s="336"/>
      <c r="X28" s="337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283</v>
      </c>
      <c r="H29" s="331"/>
      <c r="I29" s="331"/>
      <c r="J29" s="331"/>
      <c r="K29" s="331"/>
      <c r="L29" s="331"/>
      <c r="M29" s="331"/>
      <c r="N29" s="332"/>
      <c r="O29" s="335"/>
      <c r="P29" s="338"/>
      <c r="Q29" s="338"/>
      <c r="R29" s="338"/>
      <c r="S29" s="339"/>
      <c r="T29" s="335"/>
      <c r="U29" s="338"/>
      <c r="V29" s="338"/>
      <c r="W29" s="338"/>
      <c r="X29" s="339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41">
        <f>SUM(O19:S29)</f>
        <v>0</v>
      </c>
      <c r="P30" s="341"/>
      <c r="Q30" s="341"/>
      <c r="R30" s="341"/>
      <c r="S30" s="341"/>
      <c r="T30" s="341">
        <f>SUM(T19:X29)</f>
        <v>0</v>
      </c>
      <c r="U30" s="341"/>
      <c r="V30" s="341"/>
      <c r="W30" s="341"/>
      <c r="X30" s="341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6">
        <f>O17-O18</f>
        <v>0</v>
      </c>
      <c r="P31" s="357"/>
      <c r="Q31" s="357"/>
      <c r="R31" s="357"/>
      <c r="S31" s="358"/>
      <c r="T31" s="356">
        <f>T17-T18</f>
        <v>0</v>
      </c>
      <c r="U31" s="357"/>
      <c r="V31" s="357"/>
      <c r="W31" s="357"/>
      <c r="X31" s="358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3"/>
      <c r="P32" s="354"/>
      <c r="Q32" s="354"/>
      <c r="R32" s="354"/>
      <c r="S32" s="355"/>
      <c r="T32" s="353"/>
      <c r="U32" s="354"/>
      <c r="V32" s="354"/>
      <c r="W32" s="354"/>
      <c r="X32" s="355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2">
        <f>O31-O32</f>
        <v>0</v>
      </c>
      <c r="P33" s="352"/>
      <c r="Q33" s="352"/>
      <c r="R33" s="352"/>
      <c r="S33" s="352"/>
      <c r="T33" s="352">
        <f>T31-T32</f>
        <v>0</v>
      </c>
      <c r="U33" s="352"/>
      <c r="V33" s="352"/>
      <c r="W33" s="352"/>
      <c r="X33" s="352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G19:N19"/>
    <mergeCell ref="G20:N20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&amp;LPROW_413_312/12/03/EPO&amp;RStrona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&amp;LPROW_413_312/12/03/EPO&amp;RStrona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2012</v>
      </c>
      <c r="L4" s="470"/>
      <c r="M4" s="470"/>
      <c r="N4" s="470"/>
      <c r="O4" s="470"/>
      <c r="P4" s="471"/>
      <c r="Q4" s="469">
        <f>IF('Sekcja B3 i B4'!T14&lt;2013,'Sekcja B3 i B4'!T14+1,"")</f>
        <v>2013</v>
      </c>
      <c r="R4" s="470"/>
      <c r="S4" s="470"/>
      <c r="T4" s="470"/>
      <c r="U4" s="470"/>
      <c r="V4" s="471"/>
      <c r="W4" s="464">
        <f>IF('Sekcja B3 i B4'!T14&lt;2013,'Sekcja B3 i B4'!T14+2,"")</f>
        <v>2014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IF('Sekcja B3 i B4'!T14&lt;2013,'Sekcja B3 i B4'!T14+3,"")</f>
        <v>2015</v>
      </c>
      <c r="L17" s="470"/>
      <c r="M17" s="470"/>
      <c r="N17" s="470"/>
      <c r="O17" s="470"/>
      <c r="P17" s="471"/>
      <c r="Q17" s="469">
        <f>IF('Sekcja B3 i B4'!T14&lt;2013,'Sekcja B3 i B4'!T14+4,"")</f>
        <v>2016</v>
      </c>
      <c r="R17" s="470"/>
      <c r="S17" s="470"/>
      <c r="T17" s="470"/>
      <c r="U17" s="470"/>
      <c r="V17" s="471"/>
      <c r="W17" s="464">
        <f>IF('Sekcja B3 i B4'!T14&lt;2013,'Sekcja B3 i B4'!T14+5,"")</f>
        <v>2017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87" t="s">
        <v>244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&amp;LPROW_413_312/12/03/EPO&amp;RStrona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8">
      <selection activeCell="R17" sqref="R17:U17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85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250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2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&amp;LPROW_413_312/12/03/EPO&amp;RStrona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0">
      <selection activeCell="H21" sqref="H21:I21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184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164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185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256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257</v>
      </c>
      <c r="C16" s="530" t="s">
        <v>258</v>
      </c>
      <c r="D16" s="569"/>
      <c r="E16" s="554" t="s">
        <v>264</v>
      </c>
      <c r="F16" s="565" t="s">
        <v>114</v>
      </c>
      <c r="G16" s="566"/>
      <c r="H16" s="561" t="s">
        <v>259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34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3"/>
  <headerFooter scaleWithDoc="0" alignWithMargins="0">
    <oddFooter>&amp;LPROW_413_312/12/03/EPO&amp;RStrona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2012-02-13T08:17:34Z</cp:lastPrinted>
  <dcterms:created xsi:type="dcterms:W3CDTF">2008-01-21T14:02:00Z</dcterms:created>
  <dcterms:modified xsi:type="dcterms:W3CDTF">2012-07-16T13:34:55Z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